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bookViews>
  <sheets>
    <sheet name="2025_English" sheetId="5" r:id="rId1"/>
    <sheet name="2025_Русский" sheetId="2" r:id="rId2"/>
    <sheet name="2025_Lotincha" sheetId="1" r:id="rId3"/>
    <sheet name="2025_Крилча" sheetId="3" r:id="rId4"/>
    <sheet name="9 oylik" sheetId="6" state="hidden" r:id="rId5"/>
  </sheets>
  <definedNames>
    <definedName name="_xlnm.Print_Titles" localSheetId="0">'2025_English'!$4:$4</definedName>
    <definedName name="_xlnm.Print_Titles" localSheetId="2">'2025_Lotincha'!$5:$5</definedName>
    <definedName name="_xlnm.Print_Titles" localSheetId="3">'2025_Крилча'!$5:$5</definedName>
    <definedName name="_xlnm.Print_Titles" localSheetId="1">'2025_Русский'!$4:$4</definedName>
    <definedName name="_xlnm.Print_Area" localSheetId="0">'2025_English'!$B$1:$G$11</definedName>
    <definedName name="_xlnm.Print_Area" localSheetId="2">'2025_Lotincha'!$B$1:$G$13</definedName>
    <definedName name="_xlnm.Print_Area" localSheetId="3">'2025_Крилча'!$B$1:$G$14</definedName>
    <definedName name="_xlnm.Print_Area" localSheetId="1">'2025_Русский'!$B$1:$G$12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3" l="1"/>
  <c r="F10" i="5"/>
  <c r="E10" i="5"/>
  <c r="F8" i="5"/>
  <c r="E8" i="5"/>
  <c r="F7" i="5"/>
  <c r="E7" i="5"/>
  <c r="F6" i="5"/>
  <c r="E6" i="5"/>
  <c r="F5" i="5"/>
  <c r="F11" i="1"/>
  <c r="E11" i="1"/>
  <c r="F9" i="1"/>
  <c r="E9" i="1"/>
  <c r="F8" i="1"/>
  <c r="E8" i="1"/>
  <c r="F7" i="1"/>
  <c r="E7" i="1"/>
  <c r="F6" i="1"/>
  <c r="F10" i="2"/>
  <c r="E10" i="2"/>
  <c r="F8" i="2"/>
  <c r="E8" i="2"/>
  <c r="F7" i="2"/>
  <c r="E7" i="2"/>
  <c r="F6" i="2"/>
  <c r="E6" i="2"/>
  <c r="F5" i="2"/>
  <c r="B7" i="5"/>
  <c r="B8" i="1"/>
  <c r="B7" i="2"/>
  <c r="F11" i="3" l="1"/>
  <c r="E9" i="3"/>
  <c r="F9" i="3"/>
  <c r="F8" i="3"/>
  <c r="E8" i="3"/>
  <c r="E7" i="3"/>
  <c r="F7" i="3"/>
  <c r="B8" i="3"/>
  <c r="G10" i="5" l="1"/>
  <c r="G9" i="5"/>
  <c r="G8" i="5"/>
  <c r="G7" i="5"/>
  <c r="G6" i="5"/>
  <c r="G5" i="5"/>
  <c r="G11" i="1"/>
  <c r="G10" i="1"/>
  <c r="G9" i="1"/>
  <c r="G8" i="1"/>
  <c r="G7" i="1"/>
  <c r="G6" i="1"/>
  <c r="G10" i="2"/>
  <c r="G9" i="2"/>
  <c r="G8" i="2"/>
  <c r="G7" i="2"/>
  <c r="G6" i="2"/>
  <c r="G5" i="2"/>
  <c r="F6" i="3" l="1"/>
  <c r="G7" i="3" l="1"/>
  <c r="B9" i="1" l="1"/>
  <c r="B10" i="1" s="1"/>
  <c r="B11" i="1" s="1"/>
  <c r="B8" i="5"/>
  <c r="B9" i="5" s="1"/>
  <c r="B10" i="5" s="1"/>
  <c r="B8" i="2"/>
  <c r="B9" i="2" s="1"/>
  <c r="B10" i="2" s="1"/>
  <c r="B9" i="3"/>
  <c r="B10" i="3" s="1"/>
  <c r="B11" i="3" s="1"/>
  <c r="E12" i="1" l="1"/>
  <c r="F12" i="1"/>
  <c r="E11" i="5" l="1"/>
  <c r="F11" i="5"/>
  <c r="G14" i="6"/>
  <c r="F14" i="6"/>
  <c r="E14" i="6"/>
  <c r="F13" i="6"/>
  <c r="E13" i="6"/>
  <c r="G13" i="6" s="1"/>
  <c r="G12" i="6"/>
  <c r="E12" i="6"/>
  <c r="G11" i="6"/>
  <c r="F11" i="6"/>
  <c r="E11" i="6"/>
  <c r="G10" i="6"/>
  <c r="F10" i="6"/>
  <c r="E10" i="6"/>
  <c r="G9" i="6"/>
  <c r="F8" i="6"/>
  <c r="E8" i="6"/>
  <c r="G8" i="6" s="1"/>
  <c r="F7" i="6"/>
  <c r="E7" i="6"/>
  <c r="G7" i="6" s="1"/>
  <c r="F6" i="6"/>
  <c r="F16" i="6" s="1"/>
  <c r="E6" i="6"/>
  <c r="G6" i="6" s="1"/>
  <c r="F11" i="2"/>
  <c r="E11" i="2"/>
  <c r="E16" i="6" l="1"/>
  <c r="G16" i="6" s="1"/>
  <c r="G11" i="3" l="1"/>
  <c r="G10" i="3"/>
  <c r="E12" i="3"/>
  <c r="G9" i="3"/>
  <c r="G8" i="3"/>
  <c r="G6" i="3"/>
  <c r="G11" i="5" l="1"/>
  <c r="G11" i="2"/>
  <c r="F12" i="3"/>
  <c r="G12" i="3"/>
  <c r="G12" i="1" l="1"/>
</calcChain>
</file>

<file path=xl/sharedStrings.xml><?xml version="1.0" encoding="utf-8"?>
<sst xmlns="http://schemas.openxmlformats.org/spreadsheetml/2006/main" count="117" uniqueCount="91">
  <si>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</si>
  <si>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</si>
  <si>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</si>
  <si>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</si>
  <si>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</si>
  <si>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</si>
  <si>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</si>
  <si>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</si>
  <si>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</si>
  <si>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</si>
  <si>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</si>
  <si>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</si>
  <si>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</si>
  <si>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</si>
  <si>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</si>
  <si>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</si>
  <si>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</si>
  <si>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</si>
  <si>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</si>
  <si>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</si>
  <si>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</si>
  <si>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</si>
  <si>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</si>
  <si>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</si>
  <si>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Андижанская область</t>
  </si>
  <si>
    <t>Жиззахская область</t>
  </si>
  <si>
    <t>Наваинская область</t>
  </si>
  <si>
    <t>Наманганская область</t>
  </si>
  <si>
    <t>Ташкентская область</t>
  </si>
  <si>
    <t>Итого</t>
  </si>
  <si>
    <t>Остаток</t>
  </si>
  <si>
    <t>в тыс.сумах</t>
  </si>
  <si>
    <t>Выделено по смете</t>
  </si>
  <si>
    <t>Наименование территориальных главных управлении</t>
  </si>
  <si>
    <t>Фактическая произведенная работа</t>
  </si>
  <si>
    <t>СВЕДЕНИЯ</t>
  </si>
  <si>
    <t xml:space="preserve">Капитальный ремонт и реконструкции вспомогательного и административного здания главного управления </t>
  </si>
  <si>
    <t>МАЪЛУМОТ</t>
  </si>
  <si>
    <t>Ҳудудий бош бошқарма номи</t>
  </si>
  <si>
    <t>Амалга оширилган капитал қурилиш, реконструкция, капитал таъмирлаш ишлари</t>
  </si>
  <si>
    <t>Смета бўйича ажратилган</t>
  </si>
  <si>
    <t>Ҳақиқатда амалга оширилган харажат</t>
  </si>
  <si>
    <t>Қолдиқ</t>
  </si>
  <si>
    <t>Жиззах вилояти</t>
  </si>
  <si>
    <t>Навоий вилояти</t>
  </si>
  <si>
    <t>Наманган вилояти</t>
  </si>
  <si>
    <t>Сирдарё вилояти</t>
  </si>
  <si>
    <t>Тошкент вилояти</t>
  </si>
  <si>
    <t>Жами</t>
  </si>
  <si>
    <t>Бош бошқарма маъмурий ва ёрдамчи биноларини реконструкция ва капитал таъмирлаш</t>
  </si>
  <si>
    <t>Бош бошқарма биносини капитал таъмирлаш ва реконструкция қилиш</t>
  </si>
  <si>
    <t>Андижон вилояти</t>
  </si>
  <si>
    <t>минг сўмда</t>
  </si>
  <si>
    <t>Сырдарьинская область</t>
  </si>
  <si>
    <t>Произведенных работы по капитальному строительству, реконструкции, капитальному ремонту</t>
  </si>
  <si>
    <t>Капитальный ремонт здания и сооружений главного управления (3-этап)</t>
  </si>
  <si>
    <t xml:space="preserve">Капитальный ремонт и реконструкция административного здания главного управления </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</si>
  <si>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</si>
  <si>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</si>
  <si>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</si>
  <si>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</si>
  <si>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</si>
  <si>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</si>
  <si>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</si>
  <si>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</si>
  <si>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</si>
  <si>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</si>
  <si>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</si>
  <si>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</si>
  <si>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</si>
  <si>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</si>
  <si>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</si>
  <si>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</si>
  <si>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</si>
  <si>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</si>
  <si>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</si>
  <si>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</si>
  <si>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</si>
  <si>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Бош бошқарма бино ва иншоотларини мукаммал таъмирлаш (3-босқич) ишларини амалга ошириш</t>
  </si>
  <si>
    <t>Бош бошқарма биносининг ички хоналари ва ички фасад қисмини тўлиқ капитал таъмирлаш ва лойиҳа-смета ҳужжатларини ишлаб чиқиш</t>
  </si>
  <si>
    <t xml:space="preserve">Bosh boshqarma binosining ichki xonalari va ichki fasad qismini to’liq kapital ta'mirlash va loyiha-smeta hujjatlarini ishlab chiqish </t>
  </si>
  <si>
    <t>Подготовка проектно-сметной документации и капитальный ремонта внутренней части фасада и внутренних комнат здания главного управления</t>
  </si>
  <si>
    <t>Preparing the project estimate documents and capital construction of the rooms and internal facade of the administrative building of the regional division.</t>
  </si>
  <si>
    <t xml:space="preserve">Бош бошқарма маъмурий биносини фасад қисмини реконструкция қилиш ва капитал таъмирлаш, Бош бошқарманинг Нурафшон шаҳрида қурилаётган янги маъмурий биносининг капитал қурилиш ишлари ва лойиҳа-смета ҳужжатларини ишлаб чиқиш  </t>
  </si>
  <si>
    <t>Bosh boshqarma ma'muriy binosini fasad qismini rekonstruktsiya qilish va kapital ta'mirlash, Bosh boshqarmaning Nurafshon shahrida qurilayotgan yangi ma'muriy binosining kapital qurilish ishlari va loyiha-smeta hujjatlarini ishlab chiqish</t>
  </si>
  <si>
    <t>Reconstruction of the facade of administrative building of the regional division. 
Capital construction and preparing the project estimate documents of a new administrative building in Nurafshon town.</t>
  </si>
  <si>
    <t>Капитальный ремонт и реконструкция фасадной части административного здания главного управления. Капитальное строительство и подготовка проектно-сметной документации для строительства нового административного здания главного управления в г.Нурафшан</t>
  </si>
  <si>
    <t>Mарказий банк бош бошқармаларида 2025 йил 31 март ҳолатига амалга оширилган капитал қурилиш, реконструкция, капитал таъмирлаш ишлари учун смета бўйича ажратилган ва амалга оширилган харажатлар тўғрисида</t>
  </si>
  <si>
    <t>о расходах произведенных работ и выделенных средств по смете для капитального строительства, реконструкции, капитального ремонта на 31 марта 2025 года в главных управлениях Центрального банка</t>
  </si>
  <si>
    <t xml:space="preserve">Markaziy bank bosh boshqarmalarida 2025-yil 31-mart holatiga amalga oshirilgan kapital qurilish, rekonstruktsiya, kapital ta'mirlash                                                   ishlari uchun smeta bo'yicha ajratilgan va amalga oshirilgan xarajatlar to'g'risida </t>
  </si>
  <si>
    <t>Information of the allocated expenses according to the project estimate documents of implemented capital constructions and repairing in the main administrative divisions of the Central bank 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</si>
</sst>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 #,##0.00_-;_-* &quot;-&quot;??_-;_-@_-"/>
    <numFmt numFmtId="165" formatCode="_(* #,##0.0_);_(* \(#,##0.0\);_(* &quot;-&quot;_);_(@_)"/>
    <numFmt numFmtId="166" formatCode="_-* #,##0_р_._-;\-* #,##0_р_._-;_-* &quot;-&quot;_р_._-;_-@_-"/>
    <numFmt numFmtId="167" formatCode="_-* #,##0.00_р_._-;\-* #,##0.00_р_._-;_-* &quot;-&quot;??_р_._-;_-@_-"/>
  </numFmts>
  <fonts count="17"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b/>
      <sz val="14"/>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5">
    <xf numFmtId="0" fontId="0" fillId="0" borderId="0"/>
    <xf numFmtId="0" fontId="10" fillId="0" borderId="0"/>
    <xf numFmtId="164" fontId="15" fillId="0" borderId="0" applyFont="0" applyFill="0" applyBorder="0" applyAlignment="0" applyProtection="0"/>
    <xf numFmtId="166" fontId="16" fillId="0" borderId="0" applyFont="0" applyFill="0" applyBorder="0" applyAlignment="0" applyProtection="0"/>
    <xf numFmtId="167" fontId="16" fillId="0" borderId="0" applyFont="0" applyFill="0" applyBorder="0" applyAlignment="0" applyProtection="0"/>
  </cellStyleXfs>
  <cellXfs count="35">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5"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164" fontId="12" fillId="0" borderId="0" xfId="2" applyFont="1" applyAlignment="1">
      <alignment vertical="center"/>
    </xf>
    <xf numFmtId="164" fontId="1" fillId="0" borderId="0" xfId="2" applyFont="1"/>
    <xf numFmtId="43" fontId="11" fillId="0" borderId="0" xfId="0" applyNumberFormat="1" applyFont="1" applyAlignment="1">
      <alignment vertical="center"/>
    </xf>
    <xf numFmtId="0" fontId="8" fillId="0" borderId="1" xfId="0" applyFont="1" applyFill="1" applyBorder="1" applyAlignment="1">
      <alignment horizontal="center" vertical="center"/>
    </xf>
    <xf numFmtId="164" fontId="11" fillId="0" borderId="0" xfId="2" applyFont="1" applyAlignment="1">
      <alignment vertical="center"/>
    </xf>
    <xf numFmtId="165" fontId="9" fillId="0" borderId="1" xfId="1" applyNumberFormat="1" applyFont="1" applyFill="1" applyBorder="1" applyAlignment="1">
      <alignment vertical="center"/>
    </xf>
    <xf numFmtId="4" fontId="1" fillId="0" borderId="0" xfId="0" applyNumberFormat="1" applyFont="1" applyAlignment="1">
      <alignment horizontal="left" vertical="center"/>
    </xf>
    <xf numFmtId="0" fontId="8"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vertical="center"/>
    </xf>
    <xf numFmtId="0" fontId="3" fillId="0" borderId="0" xfId="0" applyFont="1" applyAlignment="1">
      <alignment horizontal="center" vertical="center" wrapText="1"/>
    </xf>
    <xf numFmtId="0" fontId="14" fillId="0" borderId="0" xfId="0" applyFont="1" applyAlignment="1">
      <alignment horizontal="center" vertical="center" wrapText="1"/>
    </xf>
  </cellXfs>
  <cellStyles count="5">
    <cellStyle name="Обычный" xfId="0" builtinId="0"/>
    <cellStyle name="Обычный_Капитал13" xfId="1"/>
    <cellStyle name="Финансовый" xfId="2" builtinId="3"/>
    <cellStyle name="Финансовый [0] 4"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5" Type="http://schemas.openxmlformats.org/officeDocument/2006/relationships/image" Target="../media/image8.emf"/><Relationship Id="rId4" Type="http://schemas.openxmlformats.org/officeDocument/2006/relationships/image" Target="../media/image9.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7.emf"/><Relationship Id="rId1" Type="http://schemas.openxmlformats.org/officeDocument/2006/relationships/image" Target="../media/image18.emf"/><Relationship Id="rId6" Type="http://schemas.openxmlformats.org/officeDocument/2006/relationships/image" Target="../media/image13.emf"/><Relationship Id="rId5" Type="http://schemas.openxmlformats.org/officeDocument/2006/relationships/image" Target="../media/image14.emf"/><Relationship Id="rId4" Type="http://schemas.openxmlformats.org/officeDocument/2006/relationships/image" Target="../media/image1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2.emf"/><Relationship Id="rId1" Type="http://schemas.openxmlformats.org/officeDocument/2006/relationships/image" Target="../media/image23.emf"/><Relationship Id="rId6" Type="http://schemas.openxmlformats.org/officeDocument/2006/relationships/image" Target="../media/image19.emf"/><Relationship Id="rId5" Type="http://schemas.openxmlformats.org/officeDocument/2006/relationships/image" Target="../media/image14.emf"/><Relationship Id="rId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9</xdr:row>
          <xdr:rowOff>592621</xdr:rowOff>
        </xdr:from>
        <xdr:to>
          <xdr:col>2</xdr:col>
          <xdr:colOff>1052305</xdr:colOff>
          <xdr:row>11</xdr:row>
          <xdr:rowOff>64190</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9</xdr:row>
          <xdr:rowOff>592621</xdr:rowOff>
        </xdr:from>
        <xdr:to>
          <xdr:col>4</xdr:col>
          <xdr:colOff>1057689</xdr:colOff>
          <xdr:row>11</xdr:row>
          <xdr:rowOff>64190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149599</xdr:colOff>
          <xdr:row>12</xdr:row>
          <xdr:rowOff>36419</xdr:rowOff>
        </xdr:from>
        <xdr:to>
          <xdr:col>2</xdr:col>
          <xdr:colOff>717737</xdr:colOff>
          <xdr:row>13</xdr:row>
          <xdr:rowOff>36419</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36419</xdr:rowOff>
        </xdr:from>
        <xdr:to>
          <xdr:col>4</xdr:col>
          <xdr:colOff>790015</xdr:colOff>
          <xdr:row>13</xdr:row>
          <xdr:rowOff>36419</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11</xdr:row>
          <xdr:rowOff>45554</xdr:rowOff>
        </xdr:from>
        <xdr:to>
          <xdr:col>2</xdr:col>
          <xdr:colOff>1052305</xdr:colOff>
          <xdr:row>12</xdr:row>
          <xdr:rowOff>47211</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11</xdr:row>
          <xdr:rowOff>45554</xdr:rowOff>
        </xdr:from>
        <xdr:to>
          <xdr:col>4</xdr:col>
          <xdr:colOff>1057689</xdr:colOff>
          <xdr:row>12</xdr:row>
          <xdr:rowOff>47211</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4555</xdr:colOff>
          <xdr:row>14</xdr:row>
          <xdr:rowOff>22363</xdr:rowOff>
        </xdr:from>
        <xdr:to>
          <xdr:col>2</xdr:col>
          <xdr:colOff>1052305</xdr:colOff>
          <xdr:row>15</xdr:row>
          <xdr:rowOff>98563</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9939</xdr:colOff>
          <xdr:row>14</xdr:row>
          <xdr:rowOff>22363</xdr:rowOff>
        </xdr:from>
        <xdr:to>
          <xdr:col>4</xdr:col>
          <xdr:colOff>1057689</xdr:colOff>
          <xdr:row>15</xdr:row>
          <xdr:rowOff>98563</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1.emf"/><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9.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7.emf"/><Relationship Id="rId3" Type="http://schemas.openxmlformats.org/officeDocument/2006/relationships/vmlDrawing" Target="../drawings/vmlDrawing3.vml"/><Relationship Id="rId7" Type="http://schemas.openxmlformats.org/officeDocument/2006/relationships/image" Target="../media/image14.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6.emf"/><Relationship Id="rId5" Type="http://schemas.openxmlformats.org/officeDocument/2006/relationships/image" Target="../media/image13.emf"/><Relationship Id="rId15" Type="http://schemas.openxmlformats.org/officeDocument/2006/relationships/image" Target="../media/image18.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2.emf"/><Relationship Id="rId3" Type="http://schemas.openxmlformats.org/officeDocument/2006/relationships/vmlDrawing" Target="../drawings/vmlDrawing4.vml"/><Relationship Id="rId7" Type="http://schemas.openxmlformats.org/officeDocument/2006/relationships/image" Target="../media/image14.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21.emf"/><Relationship Id="rId5" Type="http://schemas.openxmlformats.org/officeDocument/2006/relationships/image" Target="../media/image19.emf"/><Relationship Id="rId15" Type="http://schemas.openxmlformats.org/officeDocument/2006/relationships/image" Target="../media/image23.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20.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8"/>
  <dimension ref="B1:G17"/>
  <sheetViews>
    <sheetView tabSelected="1" zoomScale="115" zoomScaleNormal="11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33" t="s">
        <v>90</v>
      </c>
      <c r="D2" s="33"/>
      <c r="E2" s="33"/>
      <c r="F2" s="33"/>
      <c r="G2" s="33"/>
    </row>
    <row r="3" spans="2:7" ht="21" customHeight="1" x14ac:dyDescent="0.2">
      <c r="G3" s="6" t="s">
        <v>57</v>
      </c>
    </row>
    <row r="4" spans="2:7" s="12" customFormat="1" ht="28.5" x14ac:dyDescent="0.25">
      <c r="B4" s="7" t="s">
        <v>2</v>
      </c>
      <c r="C4" s="7" t="s">
        <v>58</v>
      </c>
      <c r="D4" s="22" t="s">
        <v>59</v>
      </c>
      <c r="E4" s="9" t="s">
        <v>60</v>
      </c>
      <c r="F4" s="10" t="s">
        <v>61</v>
      </c>
      <c r="G4" s="11" t="s">
        <v>62</v>
      </c>
    </row>
    <row r="5" spans="2:7" s="16" customFormat="1" ht="15.75" x14ac:dyDescent="0.25">
      <c r="B5" s="13">
        <v>1</v>
      </c>
      <c r="C5" s="17" t="s">
        <v>63</v>
      </c>
      <c r="D5" s="14" t="s">
        <v>64</v>
      </c>
      <c r="E5" s="15">
        <v>9818999.8033284992</v>
      </c>
      <c r="F5" s="15">
        <f>9306620.791957+465760.175463</f>
        <v>9772380.9674200006</v>
      </c>
      <c r="G5" s="15">
        <f t="shared" ref="G5:G10" si="0">E5-F5</f>
        <v>46618.835908498615</v>
      </c>
    </row>
    <row r="6" spans="2:7" s="16" customFormat="1" ht="15.75" x14ac:dyDescent="0.25">
      <c r="B6" s="31">
        <v>2</v>
      </c>
      <c r="C6" s="32" t="s">
        <v>65</v>
      </c>
      <c r="D6" s="14" t="s">
        <v>67</v>
      </c>
      <c r="E6" s="28">
        <f>5335132.656+3197688.177+33572.467+5335132.656+1314121.278+1207409.338+1586105.45485</f>
        <v>18009162.02685</v>
      </c>
      <c r="F6" s="28">
        <f>2966506.606+33572.467+3380412.441</f>
        <v>6380491.5140000004</v>
      </c>
      <c r="G6" s="15">
        <f t="shared" si="0"/>
        <v>11628670.51285</v>
      </c>
    </row>
    <row r="7" spans="2:7" s="16" customFormat="1" ht="15.75" x14ac:dyDescent="0.25">
      <c r="B7" s="13">
        <f>B6+1</f>
        <v>3</v>
      </c>
      <c r="C7" s="17" t="s">
        <v>66</v>
      </c>
      <c r="D7" s="14" t="s">
        <v>67</v>
      </c>
      <c r="E7" s="28">
        <f>39476684.191+469573.092</f>
        <v>39946257.283</v>
      </c>
      <c r="F7" s="28">
        <f>39476684.191+469573.092</f>
        <v>39946257.283</v>
      </c>
      <c r="G7" s="15">
        <f t="shared" si="0"/>
        <v>0</v>
      </c>
    </row>
    <row r="8" spans="2:7" s="16" customFormat="1" ht="37.5" customHeight="1" x14ac:dyDescent="0.25">
      <c r="B8" s="13">
        <f t="shared" ref="B8:B10" si="1">+B7+1</f>
        <v>4</v>
      </c>
      <c r="C8" s="17" t="s">
        <v>68</v>
      </c>
      <c r="D8" s="14" t="s">
        <v>82</v>
      </c>
      <c r="E8" s="28">
        <f>10731988.088+43773.921+6202734.973+3508900.761+1794251.061+5263011.659+2731900.689+1485167.423</f>
        <v>31761728.574999999</v>
      </c>
      <c r="F8" s="28">
        <f>11239.2+43773.921+16436981.136+7518588.084+3902715.27+3848430.964</f>
        <v>31761728.574999999</v>
      </c>
      <c r="G8" s="15">
        <f t="shared" si="0"/>
        <v>0</v>
      </c>
    </row>
    <row r="9" spans="2:7" s="16" customFormat="1" ht="15.75" x14ac:dyDescent="0.25">
      <c r="B9" s="13">
        <f t="shared" si="1"/>
        <v>5</v>
      </c>
      <c r="C9" s="17" t="s">
        <v>69</v>
      </c>
      <c r="D9" s="14" t="s">
        <v>70</v>
      </c>
      <c r="E9" s="28">
        <v>42928649.16155</v>
      </c>
      <c r="F9" s="28">
        <v>42628650.901560001</v>
      </c>
      <c r="G9" s="15">
        <f t="shared" si="0"/>
        <v>299998.25998999923</v>
      </c>
    </row>
    <row r="10" spans="2:7" s="16" customFormat="1" ht="47.25" x14ac:dyDescent="0.25">
      <c r="B10" s="13">
        <f t="shared" si="1"/>
        <v>6</v>
      </c>
      <c r="C10" s="17" t="s">
        <v>71</v>
      </c>
      <c r="D10" s="14" t="s">
        <v>85</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15.75" x14ac:dyDescent="0.25">
      <c r="B11" s="18"/>
      <c r="C11" s="19" t="s">
        <v>72</v>
      </c>
      <c r="D11" s="19"/>
      <c r="E11" s="20">
        <f>SUM(E5:E10)</f>
        <v>212338058.4546085</v>
      </c>
      <c r="F11" s="20">
        <f>SUM(F5:F10)</f>
        <v>188877704.69505998</v>
      </c>
      <c r="G11" s="20">
        <f>SUM(G5:G10)</f>
        <v>23460353.759548493</v>
      </c>
    </row>
    <row r="17" spans="5:5" x14ac:dyDescent="0.25">
      <c r="E17" s="29"/>
    </row>
  </sheetData>
  <mergeCells count="1">
    <mergeCell ref="C2:G2"/>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1" r:id="rId4" name="Control 1">
          <controlPr defaultSize="0" r:id="rId5">
            <anchor moveWithCells="1">
              <from>
                <xdr:col>2</xdr:col>
                <xdr:colOff>0</xdr:colOff>
                <xdr:row>9</xdr:row>
                <xdr:rowOff>590550</xdr:rowOff>
              </from>
              <to>
                <xdr:col>2</xdr:col>
                <xdr:colOff>1047750</xdr:colOff>
                <xdr:row>11</xdr:row>
                <xdr:rowOff>66675</xdr:rowOff>
              </to>
            </anchor>
          </controlPr>
        </control>
      </mc:Choice>
      <mc:Fallback>
        <control shapeId="5121" r:id="rId4" name="Control 1"/>
      </mc:Fallback>
    </mc:AlternateContent>
    <mc:AlternateContent xmlns:mc="http://schemas.openxmlformats.org/markup-compatibility/2006">
      <mc:Choice Requires="x14">
        <control shapeId="5122" r:id="rId6" name="Control 2">
          <controlPr defaultSize="0" r:id="rId7">
            <anchor moveWithCells="1">
              <from>
                <xdr:col>4</xdr:col>
                <xdr:colOff>9525</xdr:colOff>
                <xdr:row>9</xdr:row>
                <xdr:rowOff>590550</xdr:rowOff>
              </from>
              <to>
                <xdr:col>4</xdr:col>
                <xdr:colOff>1057275</xdr:colOff>
                <xdr:row>11</xdr:row>
                <xdr:rowOff>66675</xdr:rowOff>
              </to>
            </anchor>
          </controlPr>
        </control>
      </mc:Choice>
      <mc:Fallback>
        <control shapeId="5122" r:id="rId6" name="Control 2"/>
      </mc:Fallback>
    </mc:AlternateContent>
    <mc:AlternateContent xmlns:mc="http://schemas.openxmlformats.org/markup-compatibility/2006">
      <mc:Choice Requires="x14">
        <control shapeId="5123" r:id="rId8" name="Control 3">
          <controlPr defaultSize="0" r:id="rId9">
            <anchor moveWithCells="1">
              <from>
                <xdr:col>4</xdr:col>
                <xdr:colOff>9525</xdr:colOff>
                <xdr:row>9</xdr:row>
                <xdr:rowOff>590550</xdr:rowOff>
              </from>
              <to>
                <xdr:col>4</xdr:col>
                <xdr:colOff>1057275</xdr:colOff>
                <xdr:row>11</xdr:row>
                <xdr:rowOff>66675</xdr:rowOff>
              </to>
            </anchor>
          </controlPr>
        </control>
      </mc:Choice>
      <mc:Fallback>
        <control shapeId="5123" r:id="rId8" name="Control 3"/>
      </mc:Fallback>
    </mc:AlternateContent>
    <mc:AlternateContent xmlns:mc="http://schemas.openxmlformats.org/markup-compatibility/2006">
      <mc:Choice Requires="x14">
        <control shapeId="5124" r:id="rId10" name="Control 4">
          <controlPr defaultSize="0" r:id="rId11">
            <anchor moveWithCells="1">
              <from>
                <xdr:col>4</xdr:col>
                <xdr:colOff>9525</xdr:colOff>
                <xdr:row>9</xdr:row>
                <xdr:rowOff>590550</xdr:rowOff>
              </from>
              <to>
                <xdr:col>4</xdr:col>
                <xdr:colOff>1057275</xdr:colOff>
                <xdr:row>11</xdr:row>
                <xdr:rowOff>66675</xdr:rowOff>
              </to>
            </anchor>
          </controlPr>
        </control>
      </mc:Choice>
      <mc:Fallback>
        <control shapeId="5124" r:id="rId10" name="Control 4"/>
      </mc:Fallback>
    </mc:AlternateContent>
    <mc:AlternateContent xmlns:mc="http://schemas.openxmlformats.org/markup-compatibility/2006">
      <mc:Choice Requires="x14">
        <control shapeId="5125" r:id="rId12" name="Control 5">
          <controlPr defaultSize="0" r:id="rId13">
            <anchor moveWithCells="1">
              <from>
                <xdr:col>4</xdr:col>
                <xdr:colOff>9525</xdr:colOff>
                <xdr:row>9</xdr:row>
                <xdr:rowOff>590550</xdr:rowOff>
              </from>
              <to>
                <xdr:col>4</xdr:col>
                <xdr:colOff>1057275</xdr:colOff>
                <xdr:row>11</xdr:row>
                <xdr:rowOff>66675</xdr:rowOff>
              </to>
            </anchor>
          </controlPr>
        </control>
      </mc:Choice>
      <mc:Fallback>
        <control shapeId="5125" r:id="rId12" name="Control 5"/>
      </mc:Fallback>
    </mc:AlternateContent>
    <mc:AlternateContent xmlns:mc="http://schemas.openxmlformats.org/markup-compatibility/2006">
      <mc:Choice Requires="x14">
        <control shapeId="5126" r:id="rId14" name="Control 6">
          <controlPr defaultSize="0" r:id="rId15">
            <anchor moveWithCells="1">
              <from>
                <xdr:col>4</xdr:col>
                <xdr:colOff>9525</xdr:colOff>
                <xdr:row>9</xdr:row>
                <xdr:rowOff>590550</xdr:rowOff>
              </from>
              <to>
                <xdr:col>4</xdr:col>
                <xdr:colOff>1057275</xdr:colOff>
                <xdr:row>11</xdr:row>
                <xdr:rowOff>66675</xdr:rowOff>
              </to>
            </anchor>
          </controlPr>
        </control>
      </mc:Choice>
      <mc:Fallback>
        <control shapeId="5126" r:id="rId14" name="Control 6"/>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6"/>
  <dimension ref="B1:G11"/>
  <sheetViews>
    <sheetView zoomScale="85" zoomScaleNormal="85" zoomScaleSheetLayoutView="90" workbookViewId="0">
      <selection activeCell="C2" sqref="C2:G2"/>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16384" width="9.140625" style="2"/>
  </cols>
  <sheetData>
    <row r="1" spans="2:7" ht="21.75" customHeight="1" x14ac:dyDescent="0.25">
      <c r="C1" s="33" t="s">
        <v>35</v>
      </c>
      <c r="D1" s="33"/>
      <c r="E1" s="33"/>
      <c r="F1" s="33"/>
      <c r="G1" s="33"/>
    </row>
    <row r="2" spans="2:7" ht="39" customHeight="1" x14ac:dyDescent="0.25">
      <c r="C2" s="34" t="s">
        <v>88</v>
      </c>
      <c r="D2" s="34"/>
      <c r="E2" s="34"/>
      <c r="F2" s="34"/>
      <c r="G2" s="34"/>
    </row>
    <row r="3" spans="2:7" ht="21" customHeight="1" x14ac:dyDescent="0.2">
      <c r="G3" s="6" t="s">
        <v>31</v>
      </c>
    </row>
    <row r="4" spans="2:7" s="12" customFormat="1" ht="42.75" x14ac:dyDescent="0.25">
      <c r="B4" s="7" t="s">
        <v>2</v>
      </c>
      <c r="C4" s="7" t="s">
        <v>33</v>
      </c>
      <c r="D4" s="8" t="s">
        <v>54</v>
      </c>
      <c r="E4" s="9" t="s">
        <v>32</v>
      </c>
      <c r="F4" s="10" t="s">
        <v>34</v>
      </c>
      <c r="G4" s="11" t="s">
        <v>30</v>
      </c>
    </row>
    <row r="5" spans="2:7" s="16" customFormat="1" ht="24" customHeight="1" x14ac:dyDescent="0.25">
      <c r="B5" s="13">
        <v>1</v>
      </c>
      <c r="C5" s="17" t="s">
        <v>24</v>
      </c>
      <c r="D5" s="14" t="s">
        <v>55</v>
      </c>
      <c r="E5" s="15">
        <v>9818999.8033284992</v>
      </c>
      <c r="F5" s="15">
        <f>9306620.791957+465760.175463</f>
        <v>9772380.9674200006</v>
      </c>
      <c r="G5" s="15">
        <f t="shared" ref="G5:G10" si="0">E5-F5</f>
        <v>46618.835908498615</v>
      </c>
    </row>
    <row r="6" spans="2:7" s="16" customFormat="1" ht="31.5" x14ac:dyDescent="0.25">
      <c r="B6" s="31">
        <v>2</v>
      </c>
      <c r="C6" s="32" t="s">
        <v>25</v>
      </c>
      <c r="D6" s="14" t="s">
        <v>36</v>
      </c>
      <c r="E6" s="28">
        <f>5335132.656+3197688.177+33572.467+5335132.656+1314121.278+1207409.338+1586105.45485</f>
        <v>18009162.02685</v>
      </c>
      <c r="F6" s="28">
        <f>2966506.606+33572.467+3380412.441</f>
        <v>6380491.5140000004</v>
      </c>
      <c r="G6" s="15">
        <f t="shared" si="0"/>
        <v>11628670.51285</v>
      </c>
    </row>
    <row r="7" spans="2:7" s="16" customFormat="1" ht="31.5" x14ac:dyDescent="0.25">
      <c r="B7" s="13">
        <f>+B6+1</f>
        <v>3</v>
      </c>
      <c r="C7" s="17" t="s">
        <v>26</v>
      </c>
      <c r="D7" s="14" t="s">
        <v>36</v>
      </c>
      <c r="E7" s="28">
        <f>39476684.191+469573.092</f>
        <v>39946257.283</v>
      </c>
      <c r="F7" s="28">
        <f>39476684.191+469573.092</f>
        <v>39946257.283</v>
      </c>
      <c r="G7" s="15">
        <f t="shared" si="0"/>
        <v>0</v>
      </c>
    </row>
    <row r="8" spans="2:7" s="16" customFormat="1" ht="47.25" x14ac:dyDescent="0.25">
      <c r="B8" s="13">
        <f t="shared" ref="B8:B10" si="1">B7+1</f>
        <v>4</v>
      </c>
      <c r="C8" s="17" t="s">
        <v>27</v>
      </c>
      <c r="D8" s="14" t="s">
        <v>81</v>
      </c>
      <c r="E8" s="28">
        <f>10731988.088+43773.921+6202734.973+3508900.761+1794251.061+5263011.659+2731900.689+1485167.423</f>
        <v>31761728.574999999</v>
      </c>
      <c r="F8" s="28">
        <f>11239.2+43773.921+16436981.136+7518588.084+3902715.27+3848430.964</f>
        <v>31761728.574999999</v>
      </c>
      <c r="G8" s="15">
        <f t="shared" si="0"/>
        <v>0</v>
      </c>
    </row>
    <row r="9" spans="2:7" s="16" customFormat="1" ht="31.5" x14ac:dyDescent="0.25">
      <c r="B9" s="13">
        <f t="shared" si="1"/>
        <v>5</v>
      </c>
      <c r="C9" s="17" t="s">
        <v>53</v>
      </c>
      <c r="D9" s="14" t="s">
        <v>56</v>
      </c>
      <c r="E9" s="28">
        <v>42928649.16155</v>
      </c>
      <c r="F9" s="28">
        <v>42628650.901560001</v>
      </c>
      <c r="G9" s="15">
        <f t="shared" si="0"/>
        <v>299998.25998999923</v>
      </c>
    </row>
    <row r="10" spans="2:7" s="16" customFormat="1" ht="78.75" x14ac:dyDescent="0.25">
      <c r="B10" s="13">
        <f t="shared" si="1"/>
        <v>6</v>
      </c>
      <c r="C10" s="17" t="s">
        <v>28</v>
      </c>
      <c r="D10" s="14" t="s">
        <v>86</v>
      </c>
      <c r="E10" s="28">
        <f>12143268.477+33600+596710.787+6000+2046569.356+20000+14157077.703+10578943.022+108337.026+21400+3504780.349+2538564.536+1645984.685+960447.52+6116235.6001+2487438.45587999+4567913.6444+8339990.4435</f>
        <v>69873261.60487999</v>
      </c>
      <c r="F10" s="28">
        <f>8793927.8598+8779811.291+21400+8633349.834+2351406.692+1372067.885+3102540.387+5634939.04+3091069.56228+6525590.919+10082091.984</f>
        <v>58388195.454079993</v>
      </c>
      <c r="G10" s="15">
        <f t="shared" si="0"/>
        <v>11485066.150799997</v>
      </c>
    </row>
    <row r="11" spans="2:7" s="21" customFormat="1" ht="21" customHeight="1" x14ac:dyDescent="0.25">
      <c r="B11" s="18"/>
      <c r="C11" s="19" t="s">
        <v>29</v>
      </c>
      <c r="D11" s="19"/>
      <c r="E11" s="20">
        <f>SUM(E5:E10)</f>
        <v>212338058.4546085</v>
      </c>
      <c r="F11" s="20">
        <f>SUM(F5:F10)</f>
        <v>188877704.69505998</v>
      </c>
      <c r="G11" s="20">
        <f>SUM(G5:G10)</f>
        <v>23460353.759548493</v>
      </c>
    </row>
  </sheetData>
  <mergeCells count="2">
    <mergeCell ref="C2:G2"/>
    <mergeCell ref="C1:G1"/>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2054" r:id="rId4" name="Control 6">
          <controlPr defaultSize="0" autoPict="0" r:id="rId5">
            <anchor moveWithCells="1">
              <from>
                <xdr:col>4</xdr:col>
                <xdr:colOff>9525</xdr:colOff>
                <xdr:row>12</xdr:row>
                <xdr:rowOff>38100</xdr:rowOff>
              </from>
              <to>
                <xdr:col>4</xdr:col>
                <xdr:colOff>790575</xdr:colOff>
                <xdr:row>13</xdr:row>
                <xdr:rowOff>38100</xdr:rowOff>
              </to>
            </anchor>
          </controlPr>
        </control>
      </mc:Choice>
      <mc:Fallback>
        <control shapeId="2054" r:id="rId4" name="Control 6"/>
      </mc:Fallback>
    </mc:AlternateContent>
    <mc:AlternateContent xmlns:mc="http://schemas.openxmlformats.org/markup-compatibility/2006">
      <mc:Choice Requires="x14">
        <control shapeId="2053" r:id="rId6" name="Control 5">
          <controlPr defaultSize="0" autoPict="0" r:id="rId7">
            <anchor moveWithCells="1">
              <from>
                <xdr:col>4</xdr:col>
                <xdr:colOff>9525</xdr:colOff>
                <xdr:row>12</xdr:row>
                <xdr:rowOff>38100</xdr:rowOff>
              </from>
              <to>
                <xdr:col>4</xdr:col>
                <xdr:colOff>790575</xdr:colOff>
                <xdr:row>13</xdr:row>
                <xdr:rowOff>38100</xdr:rowOff>
              </to>
            </anchor>
          </controlPr>
        </control>
      </mc:Choice>
      <mc:Fallback>
        <control shapeId="2053" r:id="rId6" name="Control 5"/>
      </mc:Fallback>
    </mc:AlternateContent>
    <mc:AlternateContent xmlns:mc="http://schemas.openxmlformats.org/markup-compatibility/2006">
      <mc:Choice Requires="x14">
        <control shapeId="2052" r:id="rId8" name="Control 4">
          <controlPr defaultSize="0" autoPict="0" r:id="rId9">
            <anchor moveWithCells="1">
              <from>
                <xdr:col>4</xdr:col>
                <xdr:colOff>9525</xdr:colOff>
                <xdr:row>12</xdr:row>
                <xdr:rowOff>38100</xdr:rowOff>
              </from>
              <to>
                <xdr:col>4</xdr:col>
                <xdr:colOff>790575</xdr:colOff>
                <xdr:row>13</xdr:row>
                <xdr:rowOff>38100</xdr:rowOff>
              </to>
            </anchor>
          </controlPr>
        </control>
      </mc:Choice>
      <mc:Fallback>
        <control shapeId="2052" r:id="rId8" name="Control 4"/>
      </mc:Fallback>
    </mc:AlternateContent>
    <mc:AlternateContent xmlns:mc="http://schemas.openxmlformats.org/markup-compatibility/2006">
      <mc:Choice Requires="x14">
        <control shapeId="2051" r:id="rId10" name="Control 3">
          <controlPr defaultSize="0" autoPict="0" r:id="rId11">
            <anchor moveWithCells="1">
              <from>
                <xdr:col>4</xdr:col>
                <xdr:colOff>9525</xdr:colOff>
                <xdr:row>12</xdr:row>
                <xdr:rowOff>38100</xdr:rowOff>
              </from>
              <to>
                <xdr:col>4</xdr:col>
                <xdr:colOff>790575</xdr:colOff>
                <xdr:row>13</xdr:row>
                <xdr:rowOff>38100</xdr:rowOff>
              </to>
            </anchor>
          </controlPr>
        </control>
      </mc:Choice>
      <mc:Fallback>
        <control shapeId="2051" r:id="rId10" name="Control 3"/>
      </mc:Fallback>
    </mc:AlternateContent>
    <mc:AlternateContent xmlns:mc="http://schemas.openxmlformats.org/markup-compatibility/2006">
      <mc:Choice Requires="x14">
        <control shapeId="2050" r:id="rId12" name="Control 2">
          <controlPr defaultSize="0" autoPict="0" r:id="rId13">
            <anchor moveWithCells="1">
              <from>
                <xdr:col>4</xdr:col>
                <xdr:colOff>9525</xdr:colOff>
                <xdr:row>12</xdr:row>
                <xdr:rowOff>38100</xdr:rowOff>
              </from>
              <to>
                <xdr:col>4</xdr:col>
                <xdr:colOff>790575</xdr:colOff>
                <xdr:row>13</xdr:row>
                <xdr:rowOff>38100</xdr:rowOff>
              </to>
            </anchor>
          </controlPr>
        </control>
      </mc:Choice>
      <mc:Fallback>
        <control shapeId="2050" r:id="rId12" name="Control 2"/>
      </mc:Fallback>
    </mc:AlternateContent>
    <mc:AlternateContent xmlns:mc="http://schemas.openxmlformats.org/markup-compatibility/2006">
      <mc:Choice Requires="x14">
        <control shapeId="2049" r:id="rId14" name="Control 1">
          <controlPr defaultSize="0" r:id="rId15">
            <anchor moveWithCells="1">
              <from>
                <xdr:col>1</xdr:col>
                <xdr:colOff>152400</xdr:colOff>
                <xdr:row>12</xdr:row>
                <xdr:rowOff>38100</xdr:rowOff>
              </from>
              <to>
                <xdr:col>2</xdr:col>
                <xdr:colOff>714375</xdr:colOff>
                <xdr:row>13</xdr:row>
                <xdr:rowOff>38100</xdr:rowOff>
              </to>
            </anchor>
          </controlPr>
        </control>
      </mc:Choice>
      <mc:Fallback>
        <control shapeId="2049" r:id="rId14" name="Control 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5"/>
  <dimension ref="B1:S37"/>
  <sheetViews>
    <sheetView zoomScale="115" zoomScaleNormal="115" zoomScaleSheetLayoutView="90" workbookViewId="0">
      <selection activeCell="D7" sqref="D7"/>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89</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v>9818999.8033284992</v>
      </c>
      <c r="F6" s="15">
        <f>9306620.791957+465760.175463</f>
        <v>9772380.9674200006</v>
      </c>
      <c r="G6" s="15">
        <f t="shared" ref="G6:G11" si="0">E6-F6</f>
        <v>46618.835908498615</v>
      </c>
      <c r="H6" s="25"/>
      <c r="I6"/>
      <c r="J6"/>
      <c r="K6"/>
      <c r="L6"/>
      <c r="M6"/>
      <c r="N6"/>
      <c r="O6"/>
      <c r="P6" s="24"/>
      <c r="Q6" s="24"/>
      <c r="R6" s="24"/>
      <c r="S6" s="24"/>
    </row>
    <row r="7" spans="2:19" s="16" customFormat="1" ht="31.5" x14ac:dyDescent="0.25">
      <c r="B7" s="31">
        <v>2</v>
      </c>
      <c r="C7" s="32" t="s">
        <v>12</v>
      </c>
      <c r="D7" s="14" t="s">
        <v>15</v>
      </c>
      <c r="E7" s="28">
        <f>5335132.656+3197688.177+33572.467+5335132.656+1314121.278+1207409.338+1586105.45485</f>
        <v>18009162.02685</v>
      </c>
      <c r="F7" s="28">
        <f>2966506.606+33572.467+3380412.441</f>
        <v>6380491.5140000004</v>
      </c>
      <c r="G7" s="15">
        <f t="shared" si="0"/>
        <v>11628670.51285</v>
      </c>
      <c r="H7" s="25"/>
      <c r="I7"/>
      <c r="J7"/>
      <c r="K7"/>
      <c r="L7"/>
      <c r="M7"/>
      <c r="N7"/>
      <c r="O7"/>
      <c r="P7" s="24"/>
      <c r="Q7" s="24"/>
      <c r="R7" s="24"/>
      <c r="S7" s="24"/>
    </row>
    <row r="8" spans="2:19" s="16" customFormat="1" ht="31.5" x14ac:dyDescent="0.25">
      <c r="B8" s="13">
        <f>+B7+1</f>
        <v>3</v>
      </c>
      <c r="C8" s="17" t="s">
        <v>14</v>
      </c>
      <c r="D8" s="14" t="s">
        <v>15</v>
      </c>
      <c r="E8" s="28">
        <f>39476684.191+469573.092</f>
        <v>39946257.283</v>
      </c>
      <c r="F8" s="28">
        <f>39476684.191+469573.092</f>
        <v>39946257.283</v>
      </c>
      <c r="G8" s="15">
        <f t="shared" si="0"/>
        <v>0</v>
      </c>
      <c r="I8"/>
      <c r="J8"/>
      <c r="K8"/>
      <c r="L8"/>
      <c r="M8"/>
      <c r="N8"/>
      <c r="O8"/>
      <c r="P8" s="24"/>
      <c r="Q8" s="24"/>
      <c r="R8" s="24"/>
      <c r="S8" s="24"/>
    </row>
    <row r="9" spans="2:19" s="16" customFormat="1" ht="31.5" x14ac:dyDescent="0.25">
      <c r="B9" s="13">
        <f t="shared" ref="B9:B11" si="1">+B8+1</f>
        <v>4</v>
      </c>
      <c r="C9" s="17" t="s">
        <v>16</v>
      </c>
      <c r="D9" s="14" t="s">
        <v>80</v>
      </c>
      <c r="E9" s="28">
        <f>10731988.088+43773.921+6202734.973+3508900.761+1794251.061+5263011.659+2731900.689+1485167.423</f>
        <v>31761728.574999999</v>
      </c>
      <c r="F9" s="28">
        <f>11239.2+43773.921+16436981.136+7518588.084+3902715.27+3848430.964</f>
        <v>31761728.574999999</v>
      </c>
      <c r="G9" s="15">
        <f t="shared" si="0"/>
        <v>0</v>
      </c>
      <c r="I9"/>
      <c r="J9"/>
      <c r="K9"/>
      <c r="L9"/>
      <c r="M9"/>
      <c r="N9"/>
      <c r="O9"/>
      <c r="P9" s="24"/>
      <c r="Q9" s="24"/>
      <c r="R9" s="24"/>
      <c r="S9" s="24"/>
    </row>
    <row r="10" spans="2:19" s="16" customFormat="1" ht="15.75" x14ac:dyDescent="0.25">
      <c r="B10" s="13">
        <f t="shared" si="1"/>
        <v>5</v>
      </c>
      <c r="C10" s="17" t="s">
        <v>19</v>
      </c>
      <c r="D10" s="14" t="s">
        <v>20</v>
      </c>
      <c r="E10" s="28">
        <v>42928649.16155</v>
      </c>
      <c r="F10" s="28">
        <v>42628650.901560001</v>
      </c>
      <c r="G10" s="15">
        <f t="shared" si="0"/>
        <v>299998.25998999923</v>
      </c>
      <c r="I10"/>
      <c r="J10"/>
      <c r="K10"/>
      <c r="L10"/>
      <c r="M10"/>
      <c r="N10"/>
      <c r="O10"/>
      <c r="P10" s="24"/>
      <c r="Q10" s="24"/>
      <c r="R10" s="24"/>
      <c r="S10" s="24"/>
    </row>
    <row r="11" spans="2:19" s="16" customFormat="1" ht="68.25" customHeight="1" x14ac:dyDescent="0.25">
      <c r="B11" s="13">
        <f t="shared" si="1"/>
        <v>6</v>
      </c>
      <c r="C11" s="17" t="s">
        <v>21</v>
      </c>
      <c r="D11" s="14" t="s">
        <v>84</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I11"/>
      <c r="J11"/>
      <c r="K11"/>
      <c r="L11"/>
      <c r="M11"/>
      <c r="N11"/>
      <c r="O11"/>
      <c r="P11" s="24"/>
      <c r="Q11" s="24"/>
      <c r="R11" s="24"/>
      <c r="S11" s="24"/>
    </row>
    <row r="12" spans="2:19" s="21" customFormat="1" ht="21" customHeight="1" x14ac:dyDescent="0.25">
      <c r="B12" s="18"/>
      <c r="C12" s="19" t="s">
        <v>23</v>
      </c>
      <c r="D12" s="19"/>
      <c r="E12" s="20">
        <f>SUM(E6:E11)</f>
        <v>212338058.4546085</v>
      </c>
      <c r="F12" s="20">
        <f>SUM(F6:F11)</f>
        <v>188877704.69505998</v>
      </c>
      <c r="G12" s="20">
        <f t="shared" ref="G12" si="2">E12-F12</f>
        <v>23460353.759548515</v>
      </c>
      <c r="J12" s="23"/>
      <c r="N12"/>
    </row>
    <row r="13" spans="2:19" x14ac:dyDescent="0.25">
      <c r="N13"/>
    </row>
    <row r="14" spans="2:19" x14ac:dyDescent="0.25">
      <c r="N14"/>
    </row>
    <row r="15" spans="2:19" x14ac:dyDescent="0.25">
      <c r="D15"/>
      <c r="E15"/>
      <c r="F15"/>
      <c r="G15"/>
      <c r="H15"/>
      <c r="I15"/>
      <c r="N15"/>
    </row>
    <row r="16" spans="2:19" x14ac:dyDescent="0.25">
      <c r="D16"/>
      <c r="E16"/>
      <c r="F16"/>
      <c r="G16"/>
      <c r="H16"/>
      <c r="I16"/>
      <c r="J16"/>
      <c r="N16"/>
    </row>
    <row r="17" spans="4:14" x14ac:dyDescent="0.25">
      <c r="D17"/>
      <c r="E17"/>
      <c r="F17"/>
      <c r="G17"/>
      <c r="H17"/>
      <c r="I17"/>
      <c r="J17"/>
      <c r="N17"/>
    </row>
    <row r="18" spans="4:14" x14ac:dyDescent="0.25">
      <c r="D18"/>
      <c r="E18"/>
      <c r="F18"/>
      <c r="G18"/>
      <c r="H18"/>
      <c r="I18"/>
      <c r="J18"/>
      <c r="N18"/>
    </row>
    <row r="19" spans="4:14" x14ac:dyDescent="0.25">
      <c r="D19"/>
      <c r="E19"/>
      <c r="F19"/>
      <c r="G19"/>
      <c r="H19"/>
      <c r="I19"/>
      <c r="J19"/>
      <c r="N19"/>
    </row>
    <row r="20" spans="4:14" x14ac:dyDescent="0.25">
      <c r="D20"/>
      <c r="E20"/>
      <c r="F20"/>
      <c r="G20"/>
      <c r="H20"/>
      <c r="I20"/>
      <c r="J20"/>
      <c r="N20"/>
    </row>
    <row r="21" spans="4:14" x14ac:dyDescent="0.25">
      <c r="D21"/>
      <c r="E21"/>
      <c r="F21"/>
      <c r="G21"/>
      <c r="H21"/>
      <c r="I21"/>
      <c r="J21"/>
    </row>
    <row r="22" spans="4:14" x14ac:dyDescent="0.25">
      <c r="D22"/>
      <c r="E22"/>
      <c r="F22"/>
      <c r="G22"/>
      <c r="H22"/>
      <c r="I22"/>
      <c r="J22"/>
    </row>
    <row r="23" spans="4:14" x14ac:dyDescent="0.25">
      <c r="D23"/>
      <c r="E23"/>
      <c r="F23"/>
      <c r="G23"/>
      <c r="H23"/>
      <c r="I23"/>
      <c r="J23"/>
    </row>
    <row r="24" spans="4:14" x14ac:dyDescent="0.25">
      <c r="D24"/>
      <c r="E24"/>
      <c r="F24"/>
      <c r="G24"/>
      <c r="H24"/>
      <c r="I24"/>
      <c r="J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row>
    <row r="29" spans="4:14" x14ac:dyDescent="0.25">
      <c r="D29"/>
      <c r="E29"/>
      <c r="F29"/>
      <c r="G29"/>
      <c r="H29"/>
      <c r="I29"/>
    </row>
    <row r="30" spans="4:14" x14ac:dyDescent="0.25">
      <c r="D30"/>
      <c r="E30"/>
      <c r="F30"/>
      <c r="G30"/>
      <c r="H30"/>
      <c r="I30"/>
    </row>
    <row r="31" spans="4:14" x14ac:dyDescent="0.25">
      <c r="D31"/>
      <c r="E31"/>
      <c r="F31"/>
      <c r="G31"/>
      <c r="H31"/>
      <c r="I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1030" r:id="rId4" name="Control 6">
          <controlPr defaultSize="0" autoPict="0" r:id="rId5">
            <anchor moveWithCells="1">
              <from>
                <xdr:col>4</xdr:col>
                <xdr:colOff>9525</xdr:colOff>
                <xdr:row>11</xdr:row>
                <xdr:rowOff>47625</xdr:rowOff>
              </from>
              <to>
                <xdr:col>4</xdr:col>
                <xdr:colOff>1057275</xdr:colOff>
                <xdr:row>12</xdr:row>
                <xdr:rowOff>47625</xdr:rowOff>
              </to>
            </anchor>
          </controlPr>
        </control>
      </mc:Choice>
      <mc:Fallback>
        <control shapeId="1030" r:id="rId4" name="Control 6"/>
      </mc:Fallback>
    </mc:AlternateContent>
    <mc:AlternateContent xmlns:mc="http://schemas.openxmlformats.org/markup-compatibility/2006">
      <mc:Choice Requires="x14">
        <control shapeId="1029" r:id="rId6" name="Control 5">
          <controlPr defaultSize="0" autoPict="0" r:id="rId7">
            <anchor moveWithCells="1">
              <from>
                <xdr:col>4</xdr:col>
                <xdr:colOff>9525</xdr:colOff>
                <xdr:row>11</xdr:row>
                <xdr:rowOff>47625</xdr:rowOff>
              </from>
              <to>
                <xdr:col>4</xdr:col>
                <xdr:colOff>1057275</xdr:colOff>
                <xdr:row>12</xdr:row>
                <xdr:rowOff>47625</xdr:rowOff>
              </to>
            </anchor>
          </controlPr>
        </control>
      </mc:Choice>
      <mc:Fallback>
        <control shapeId="1029" r:id="rId6" name="Control 5"/>
      </mc:Fallback>
    </mc:AlternateContent>
    <mc:AlternateContent xmlns:mc="http://schemas.openxmlformats.org/markup-compatibility/2006">
      <mc:Choice Requires="x14">
        <control shapeId="1028" r:id="rId8" name="Control 4">
          <controlPr defaultSize="0" autoPict="0" r:id="rId9">
            <anchor moveWithCells="1">
              <from>
                <xdr:col>4</xdr:col>
                <xdr:colOff>9525</xdr:colOff>
                <xdr:row>11</xdr:row>
                <xdr:rowOff>47625</xdr:rowOff>
              </from>
              <to>
                <xdr:col>4</xdr:col>
                <xdr:colOff>1057275</xdr:colOff>
                <xdr:row>12</xdr:row>
                <xdr:rowOff>47625</xdr:rowOff>
              </to>
            </anchor>
          </controlPr>
        </control>
      </mc:Choice>
      <mc:Fallback>
        <control shapeId="1028" r:id="rId8" name="Control 4"/>
      </mc:Fallback>
    </mc:AlternateContent>
    <mc:AlternateContent xmlns:mc="http://schemas.openxmlformats.org/markup-compatibility/2006">
      <mc:Choice Requires="x14">
        <control shapeId="1027" r:id="rId10" name="Control 3">
          <controlPr defaultSize="0" autoPict="0" r:id="rId11">
            <anchor moveWithCells="1">
              <from>
                <xdr:col>4</xdr:col>
                <xdr:colOff>9525</xdr:colOff>
                <xdr:row>11</xdr:row>
                <xdr:rowOff>47625</xdr:rowOff>
              </from>
              <to>
                <xdr:col>4</xdr:col>
                <xdr:colOff>1057275</xdr:colOff>
                <xdr:row>12</xdr:row>
                <xdr:rowOff>47625</xdr:rowOff>
              </to>
            </anchor>
          </controlPr>
        </control>
      </mc:Choice>
      <mc:Fallback>
        <control shapeId="1027" r:id="rId10" name="Control 3"/>
      </mc:Fallback>
    </mc:AlternateContent>
    <mc:AlternateContent xmlns:mc="http://schemas.openxmlformats.org/markup-compatibility/2006">
      <mc:Choice Requires="x14">
        <control shapeId="1026" r:id="rId12" name="Control 2">
          <controlPr defaultSize="0" autoPict="0" r:id="rId13">
            <anchor moveWithCells="1">
              <from>
                <xdr:col>4</xdr:col>
                <xdr:colOff>9525</xdr:colOff>
                <xdr:row>11</xdr:row>
                <xdr:rowOff>47625</xdr:rowOff>
              </from>
              <to>
                <xdr:col>4</xdr:col>
                <xdr:colOff>1057275</xdr:colOff>
                <xdr:row>12</xdr:row>
                <xdr:rowOff>47625</xdr:rowOff>
              </to>
            </anchor>
          </controlPr>
        </control>
      </mc:Choice>
      <mc:Fallback>
        <control shapeId="1026" r:id="rId12" name="Control 2"/>
      </mc:Fallback>
    </mc:AlternateContent>
    <mc:AlternateContent xmlns:mc="http://schemas.openxmlformats.org/markup-compatibility/2006">
      <mc:Choice Requires="x14">
        <control shapeId="1025" r:id="rId14" name="Control 1">
          <controlPr defaultSize="0" autoPict="0" r:id="rId15">
            <anchor moveWithCells="1">
              <from>
                <xdr:col>2</xdr:col>
                <xdr:colOff>0</xdr:colOff>
                <xdr:row>11</xdr:row>
                <xdr:rowOff>47625</xdr:rowOff>
              </from>
              <to>
                <xdr:col>2</xdr:col>
                <xdr:colOff>1047750</xdr:colOff>
                <xdr:row>12</xdr:row>
                <xdr:rowOff>47625</xdr:rowOff>
              </to>
            </anchor>
          </controlPr>
        </control>
      </mc:Choice>
      <mc:Fallback>
        <control shapeId="1025" r:id="rId14" name="Control 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7"/>
  <dimension ref="B1:J12"/>
  <sheetViews>
    <sheetView zoomScale="115" zoomScaleNormal="115" zoomScaleSheetLayoutView="90" workbookViewId="0">
      <selection activeCell="D8" sqref="D8"/>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9.7109375" style="4" customWidth="1"/>
    <col min="7" max="7" width="18.7109375" style="5" customWidth="1"/>
    <col min="8" max="8" width="16.7109375" style="2" bestFit="1" customWidth="1"/>
    <col min="9" max="9" width="13.140625" style="2" bestFit="1" customWidth="1"/>
    <col min="10" max="10" width="15.7109375" style="2" bestFit="1" customWidth="1"/>
    <col min="11" max="16384" width="9.140625" style="2"/>
  </cols>
  <sheetData>
    <row r="1" spans="2:10" ht="2.25" customHeight="1" x14ac:dyDescent="0.25"/>
    <row r="2" spans="2:10" ht="39" customHeight="1" x14ac:dyDescent="0.25">
      <c r="C2" s="33" t="s">
        <v>87</v>
      </c>
      <c r="D2" s="33"/>
      <c r="E2" s="33"/>
      <c r="F2" s="33"/>
      <c r="G2" s="33"/>
    </row>
    <row r="3" spans="2:10" ht="18.75" x14ac:dyDescent="0.25">
      <c r="C3" s="33" t="s">
        <v>37</v>
      </c>
      <c r="D3" s="33"/>
      <c r="E3" s="33"/>
      <c r="F3" s="33"/>
      <c r="G3" s="33"/>
    </row>
    <row r="4" spans="2:10" ht="21" customHeight="1" x14ac:dyDescent="0.2">
      <c r="G4" s="6" t="s">
        <v>52</v>
      </c>
    </row>
    <row r="5" spans="2:10" s="12" customFormat="1" ht="42.75" x14ac:dyDescent="0.25">
      <c r="B5" s="7" t="s">
        <v>2</v>
      </c>
      <c r="C5" s="7" t="s">
        <v>38</v>
      </c>
      <c r="D5" s="8" t="s">
        <v>39</v>
      </c>
      <c r="E5" s="9" t="s">
        <v>40</v>
      </c>
      <c r="F5" s="10" t="s">
        <v>41</v>
      </c>
      <c r="G5" s="11" t="s">
        <v>42</v>
      </c>
    </row>
    <row r="6" spans="2:10" s="16" customFormat="1" ht="31.5" x14ac:dyDescent="0.25">
      <c r="B6" s="26">
        <v>1</v>
      </c>
      <c r="C6" s="17" t="s">
        <v>51</v>
      </c>
      <c r="D6" s="14" t="s">
        <v>78</v>
      </c>
      <c r="E6" s="15">
        <v>9818999.8033284992</v>
      </c>
      <c r="F6" s="15">
        <f>9306620.791957+465760.175463</f>
        <v>9772380.9674200006</v>
      </c>
      <c r="G6" s="15">
        <f t="shared" ref="G6:G11" si="0">E6-F6</f>
        <v>46618.835908498615</v>
      </c>
    </row>
    <row r="7" spans="2:10" s="16" customFormat="1" ht="31.5" x14ac:dyDescent="0.25">
      <c r="B7" s="30">
        <v>2</v>
      </c>
      <c r="C7" s="32" t="s">
        <v>43</v>
      </c>
      <c r="D7" s="14" t="s">
        <v>49</v>
      </c>
      <c r="E7" s="28">
        <f>5335132.656+3197688.177+33572.467+5335132.656+1314121.278+1207409.338+1586105.45485</f>
        <v>18009162.02685</v>
      </c>
      <c r="F7" s="28">
        <f>2966506.606+33572.467+3380412.441</f>
        <v>6380491.5140000004</v>
      </c>
      <c r="G7" s="15">
        <f t="shared" ref="G7" si="1">E7-F7</f>
        <v>11628670.51285</v>
      </c>
      <c r="H7" s="27"/>
      <c r="I7" s="27"/>
    </row>
    <row r="8" spans="2:10" s="16" customFormat="1" ht="31.5" x14ac:dyDescent="0.25">
      <c r="B8" s="26">
        <f>B7+1</f>
        <v>3</v>
      </c>
      <c r="C8" s="17" t="s">
        <v>44</v>
      </c>
      <c r="D8" s="14" t="s">
        <v>49</v>
      </c>
      <c r="E8" s="28">
        <f>39476684.191+469573.092</f>
        <v>39946257.283</v>
      </c>
      <c r="F8" s="28">
        <f>39476684.191+469573.092</f>
        <v>39946257.283</v>
      </c>
      <c r="G8" s="15">
        <f t="shared" si="0"/>
        <v>0</v>
      </c>
      <c r="H8" s="27"/>
      <c r="I8" s="27"/>
    </row>
    <row r="9" spans="2:10" s="16" customFormat="1" ht="31.5" x14ac:dyDescent="0.25">
      <c r="B9" s="26">
        <f t="shared" ref="B9:B11" si="2">B8+1</f>
        <v>4</v>
      </c>
      <c r="C9" s="17" t="s">
        <v>45</v>
      </c>
      <c r="D9" s="14" t="s">
        <v>79</v>
      </c>
      <c r="E9" s="28">
        <f>10731988.088+43773.921+6202734.973+3508900.761+1794251.061+5263011.659+2731900.689+1485167.423</f>
        <v>31761728.574999999</v>
      </c>
      <c r="F9" s="28">
        <f>11239.2+43773.921+16436981.136+7518588.084+3902715.27+3848430.964</f>
        <v>31761728.574999999</v>
      </c>
      <c r="G9" s="15">
        <f t="shared" si="0"/>
        <v>0</v>
      </c>
      <c r="H9" s="27"/>
      <c r="I9" s="27"/>
    </row>
    <row r="10" spans="2:10" s="16" customFormat="1" ht="23.25" customHeight="1" x14ac:dyDescent="0.25">
      <c r="B10" s="26">
        <f t="shared" si="2"/>
        <v>5</v>
      </c>
      <c r="C10" s="17" t="s">
        <v>46</v>
      </c>
      <c r="D10" s="14" t="s">
        <v>50</v>
      </c>
      <c r="E10" s="28">
        <v>42928649.16155</v>
      </c>
      <c r="F10" s="28">
        <v>42628650.901560001</v>
      </c>
      <c r="G10" s="15">
        <f t="shared" si="0"/>
        <v>299998.25998999923</v>
      </c>
      <c r="H10" s="27"/>
      <c r="I10" s="27"/>
    </row>
    <row r="11" spans="2:10" s="16" customFormat="1" ht="63" x14ac:dyDescent="0.25">
      <c r="B11" s="26">
        <f t="shared" si="2"/>
        <v>6</v>
      </c>
      <c r="C11" s="17" t="s">
        <v>47</v>
      </c>
      <c r="D11" s="14" t="s">
        <v>83</v>
      </c>
      <c r="E11" s="28">
        <f>12143268.477+33600+596710.787+6000+2046569.356+20000+14157077.703+10578943.022+108337.026+21400+3504780.349+2538564.536+1645984.685+960447.52+6116235.6001+2487438.45587999+4567913.6444+8339990.4435</f>
        <v>69873261.60487999</v>
      </c>
      <c r="F11" s="28">
        <f>8793927.8598+8779811.291+21400+8633349.834+2351406.692+1372067.885+3102540.387+5634939.04+3091069.56228+6525590.919+10082091.984</f>
        <v>58388195.454079993</v>
      </c>
      <c r="G11" s="15">
        <f t="shared" si="0"/>
        <v>11485066.150799997</v>
      </c>
      <c r="H11" s="27"/>
      <c r="I11" s="27"/>
      <c r="J11" s="25"/>
    </row>
    <row r="12" spans="2:10" s="21" customFormat="1" ht="21" customHeight="1" x14ac:dyDescent="0.25">
      <c r="B12" s="18"/>
      <c r="C12" s="19" t="s">
        <v>48</v>
      </c>
      <c r="D12" s="19"/>
      <c r="E12" s="20">
        <f>SUM(E6:E11)</f>
        <v>212338058.4546085</v>
      </c>
      <c r="F12" s="20">
        <f>SUM(F6:F11)</f>
        <v>188877704.69505998</v>
      </c>
      <c r="G12" s="20">
        <f>SUM(G6:G11)</f>
        <v>23460353.759548493</v>
      </c>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8" r:id="rId4" name="Control 6">
          <controlPr defaultSize="0" autoPict="0" r:id="rId5">
            <anchor moveWithCells="1">
              <from>
                <xdr:col>4</xdr:col>
                <xdr:colOff>9525</xdr:colOff>
                <xdr:row>14</xdr:row>
                <xdr:rowOff>19050</xdr:rowOff>
              </from>
              <to>
                <xdr:col>4</xdr:col>
                <xdr:colOff>1057275</xdr:colOff>
                <xdr:row>15</xdr:row>
                <xdr:rowOff>95250</xdr:rowOff>
              </to>
            </anchor>
          </controlPr>
        </control>
      </mc:Choice>
      <mc:Fallback>
        <control shapeId="3078" r:id="rId4" name="Control 6"/>
      </mc:Fallback>
    </mc:AlternateContent>
    <mc:AlternateContent xmlns:mc="http://schemas.openxmlformats.org/markup-compatibility/2006">
      <mc:Choice Requires="x14">
        <control shapeId="3077" r:id="rId6" name="Control 5">
          <controlPr defaultSize="0" autoPict="0" r:id="rId7">
            <anchor moveWithCells="1">
              <from>
                <xdr:col>4</xdr:col>
                <xdr:colOff>9525</xdr:colOff>
                <xdr:row>14</xdr:row>
                <xdr:rowOff>19050</xdr:rowOff>
              </from>
              <to>
                <xdr:col>4</xdr:col>
                <xdr:colOff>1057275</xdr:colOff>
                <xdr:row>15</xdr:row>
                <xdr:rowOff>95250</xdr:rowOff>
              </to>
            </anchor>
          </controlPr>
        </control>
      </mc:Choice>
      <mc:Fallback>
        <control shapeId="3077" r:id="rId6" name="Control 5"/>
      </mc:Fallback>
    </mc:AlternateContent>
    <mc:AlternateContent xmlns:mc="http://schemas.openxmlformats.org/markup-compatibility/2006">
      <mc:Choice Requires="x14">
        <control shapeId="3076" r:id="rId8" name="Control 4">
          <controlPr defaultSize="0" autoPict="0" r:id="rId9">
            <anchor moveWithCells="1">
              <from>
                <xdr:col>4</xdr:col>
                <xdr:colOff>9525</xdr:colOff>
                <xdr:row>14</xdr:row>
                <xdr:rowOff>19050</xdr:rowOff>
              </from>
              <to>
                <xdr:col>4</xdr:col>
                <xdr:colOff>1057275</xdr:colOff>
                <xdr:row>15</xdr:row>
                <xdr:rowOff>95250</xdr:rowOff>
              </to>
            </anchor>
          </controlPr>
        </control>
      </mc:Choice>
      <mc:Fallback>
        <control shapeId="3076" r:id="rId8" name="Control 4"/>
      </mc:Fallback>
    </mc:AlternateContent>
    <mc:AlternateContent xmlns:mc="http://schemas.openxmlformats.org/markup-compatibility/2006">
      <mc:Choice Requires="x14">
        <control shapeId="3075" r:id="rId10" name="Control 3">
          <controlPr defaultSize="0" autoPict="0" r:id="rId11">
            <anchor moveWithCells="1">
              <from>
                <xdr:col>4</xdr:col>
                <xdr:colOff>9525</xdr:colOff>
                <xdr:row>14</xdr:row>
                <xdr:rowOff>19050</xdr:rowOff>
              </from>
              <to>
                <xdr:col>4</xdr:col>
                <xdr:colOff>1057275</xdr:colOff>
                <xdr:row>15</xdr:row>
                <xdr:rowOff>95250</xdr:rowOff>
              </to>
            </anchor>
          </controlPr>
        </control>
      </mc:Choice>
      <mc:Fallback>
        <control shapeId="3075" r:id="rId10" name="Control 3"/>
      </mc:Fallback>
    </mc:AlternateContent>
    <mc:AlternateContent xmlns:mc="http://schemas.openxmlformats.org/markup-compatibility/2006">
      <mc:Choice Requires="x14">
        <control shapeId="3074" r:id="rId12" name="Control 2">
          <controlPr defaultSize="0" autoPict="0" r:id="rId13">
            <anchor moveWithCells="1">
              <from>
                <xdr:col>4</xdr:col>
                <xdr:colOff>9525</xdr:colOff>
                <xdr:row>14</xdr:row>
                <xdr:rowOff>19050</xdr:rowOff>
              </from>
              <to>
                <xdr:col>4</xdr:col>
                <xdr:colOff>1057275</xdr:colOff>
                <xdr:row>15</xdr:row>
                <xdr:rowOff>95250</xdr:rowOff>
              </to>
            </anchor>
          </controlPr>
        </control>
      </mc:Choice>
      <mc:Fallback>
        <control shapeId="3074" r:id="rId12" name="Control 2"/>
      </mc:Fallback>
    </mc:AlternateContent>
    <mc:AlternateContent xmlns:mc="http://schemas.openxmlformats.org/markup-compatibility/2006">
      <mc:Choice Requires="x14">
        <control shapeId="3073" r:id="rId14" name="Control 1">
          <controlPr defaultSize="0" autoPict="0" r:id="rId15">
            <anchor moveWithCells="1">
              <from>
                <xdr:col>2</xdr:col>
                <xdr:colOff>0</xdr:colOff>
                <xdr:row>14</xdr:row>
                <xdr:rowOff>19050</xdr:rowOff>
              </from>
              <to>
                <xdr:col>2</xdr:col>
                <xdr:colOff>1047750</xdr:colOff>
                <xdr:row>15</xdr:row>
                <xdr:rowOff>95250</xdr:rowOff>
              </to>
            </anchor>
          </controlPr>
        </control>
      </mc:Choice>
      <mc:Fallback>
        <control shapeId="3073" r:id="rId14" name="Control 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3" t="s">
        <v>76</v>
      </c>
      <c r="D2" s="33"/>
      <c r="E2" s="33"/>
      <c r="F2" s="33"/>
      <c r="G2" s="33"/>
    </row>
    <row r="3" spans="2:19" ht="18.75" x14ac:dyDescent="0.25">
      <c r="C3" s="33" t="s">
        <v>0</v>
      </c>
      <c r="D3" s="33"/>
      <c r="E3" s="33"/>
      <c r="F3" s="33"/>
      <c r="G3" s="33"/>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75</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73</v>
      </c>
      <c r="D14" s="14" t="s">
        <v>74</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77</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2025_English</vt:lpstr>
      <vt:lpstr>2025_Русский</vt:lpstr>
      <vt:lpstr>2025_Lotincha</vt:lpstr>
      <vt:lpstr>2025_Крилча</vt:lpstr>
      <vt:lpstr>9 oylik</vt:lpstr>
      <vt:lpstr>'2025_English'!Заголовки_для_печати</vt:lpstr>
      <vt:lpstr>'2025_Lotincha'!Заголовки_для_печати</vt:lpstr>
      <vt:lpstr>'2025_Крилча'!Заголовки_для_печати</vt:lpstr>
      <vt:lpstr>'2025_Русский'!Заголовки_для_печати</vt:lpstr>
      <vt:lpstr>'2025_English'!Область_печати</vt:lpstr>
      <vt:lpstr>'2025_Lotincha'!Область_печати</vt:lpstr>
      <vt:lpstr>'2025_Крилча'!Область_печати</vt:lpstr>
      <vt:lpstr>'2025_Русский'!Область_печати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f.aminov</cp:lastModifiedBy>
  <cp:lastPrinted>2025-04-04T10:03:20Z</cp:lastPrinted>
  <dcterms:created xsi:type="dcterms:W3CDTF">2023-01-27T05:22:41Z</dcterms:created>
  <dcterms:modified xsi:type="dcterms:W3CDTF">2025-04-09T15:59:09Z</dcterms:modified>
</cp:coreProperties>
</file>